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2" sheetId="2" r:id="rId1"/>
    <sheet name="Sheet1" sheetId="1" r:id="rId2"/>
  </sheets>
  <externalReferences>
    <externalReference r:id="rId3"/>
  </externalReferences>
  <definedNames>
    <definedName name="workingdays">[1]C_2012!$E$69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I3" i="1"/>
  <c r="F5" i="1"/>
  <c r="H5" i="1"/>
  <c r="H4" i="1"/>
  <c r="G6" i="1"/>
  <c r="F6" i="1"/>
  <c r="I5" i="1"/>
  <c r="I4" i="1"/>
  <c r="E6" i="1"/>
  <c r="C6" i="1"/>
  <c r="B6" i="1"/>
  <c r="E5" i="1"/>
  <c r="E4" i="1"/>
  <c r="E3" i="1"/>
  <c r="I18" i="2"/>
  <c r="I17" i="2"/>
  <c r="I16" i="2"/>
  <c r="I15" i="2"/>
  <c r="I14" i="2"/>
  <c r="I13" i="2"/>
  <c r="I11" i="2"/>
  <c r="I9" i="2"/>
  <c r="I8" i="2"/>
  <c r="I7" i="2"/>
  <c r="I2" i="2"/>
  <c r="I92" i="2" s="1"/>
  <c r="I93" i="2" s="1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35" i="2"/>
  <c r="I33" i="2"/>
  <c r="I32" i="2"/>
  <c r="I30" i="2"/>
  <c r="I21" i="2"/>
  <c r="I20" i="2"/>
  <c r="I19" i="2"/>
  <c r="G19" i="2"/>
  <c r="G7" i="2"/>
  <c r="G2" i="2"/>
  <c r="E92" i="2"/>
  <c r="D92" i="2"/>
  <c r="G90" i="2"/>
  <c r="G91" i="2"/>
  <c r="G89" i="2"/>
  <c r="G87" i="2"/>
  <c r="G85" i="2"/>
  <c r="G86" i="2"/>
  <c r="G84" i="2"/>
  <c r="G81" i="2"/>
  <c r="G79" i="2"/>
  <c r="G66" i="2"/>
  <c r="G59" i="2"/>
  <c r="G60" i="2"/>
  <c r="G61" i="2"/>
  <c r="G62" i="2"/>
  <c r="G63" i="2"/>
  <c r="G64" i="2"/>
  <c r="G65" i="2"/>
  <c r="G52" i="2"/>
  <c r="G53" i="2"/>
  <c r="G54" i="2"/>
  <c r="G55" i="2"/>
  <c r="G56" i="2"/>
  <c r="G57" i="2"/>
  <c r="G58" i="2"/>
  <c r="G51" i="2"/>
  <c r="G49" i="2"/>
  <c r="G48" i="2"/>
  <c r="G45" i="2"/>
  <c r="G43" i="2"/>
  <c r="G42" i="2"/>
  <c r="G41" i="2"/>
  <c r="G39" i="2"/>
  <c r="G38" i="2"/>
  <c r="G36" i="2"/>
  <c r="G35" i="2"/>
  <c r="G33" i="2"/>
  <c r="G32" i="2"/>
  <c r="G30" i="2"/>
  <c r="G21" i="2"/>
  <c r="G20" i="2"/>
  <c r="G14" i="2"/>
  <c r="G15" i="2"/>
  <c r="G16" i="2"/>
  <c r="G17" i="2"/>
  <c r="G18" i="2"/>
  <c r="G13" i="2"/>
  <c r="G11" i="2"/>
  <c r="G9" i="2"/>
  <c r="G8" i="2"/>
  <c r="H20" i="2"/>
  <c r="H19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21" i="2"/>
  <c r="I6" i="1" l="1"/>
  <c r="J6" i="1" s="1"/>
  <c r="G92" i="2"/>
  <c r="G93" i="2" s="1"/>
</calcChain>
</file>

<file path=xl/sharedStrings.xml><?xml version="1.0" encoding="utf-8"?>
<sst xmlns="http://schemas.openxmlformats.org/spreadsheetml/2006/main" count="266" uniqueCount="141">
  <si>
    <t>მუნიციპალიტეტი</t>
  </si>
  <si>
    <t>კატეგორია</t>
  </si>
  <si>
    <t>მომსახურების მიწოდების მისამართი</t>
  </si>
  <si>
    <t>პროგრამული ლიმიტი</t>
  </si>
  <si>
    <t xml:space="preserve">რეგისტრირებული ადგილების რაოდენობა </t>
  </si>
  <si>
    <t>თბილისი</t>
  </si>
  <si>
    <t>6-18 წლამდე ასაკის მიტოვების რისკის ქვეშ მყოფი ბავშვი</t>
  </si>
  <si>
    <t>თბილისი, თ. ერისთავის ქ.#2</t>
  </si>
  <si>
    <t>სოფ. გლდანი, ხიდის ქ.#4</t>
  </si>
  <si>
    <t>ვარკეთილის 3, მე-3 მ/რ. 180-ე საჯარო სკოლა</t>
  </si>
  <si>
    <t>დ.კლდიაშილის ქ. #12</t>
  </si>
  <si>
    <t>გაზაფხულის ქ. #17, ბინა 4.</t>
  </si>
  <si>
    <t>ოზურგეთი</t>
  </si>
  <si>
    <t>შევჩენკოს ქ.#5</t>
  </si>
  <si>
    <t>ჭიათურა</t>
  </si>
  <si>
    <t>ბარათაშვილის ქ.#53</t>
  </si>
  <si>
    <t>რუსთავი</t>
  </si>
  <si>
    <t>რუსთაველის ქ.№20</t>
  </si>
  <si>
    <t>გორი</t>
  </si>
  <si>
    <t>მშვიდობის ქ.#12ა</t>
  </si>
  <si>
    <t>რუსთაველის ქ.#19ა</t>
  </si>
  <si>
    <t>ლანჩხუთი</t>
  </si>
  <si>
    <t>მარჯანიშვილის ქ.#11</t>
  </si>
  <si>
    <t>ქუთაისი</t>
  </si>
  <si>
    <t>ზუგდიდი</t>
  </si>
  <si>
    <t>რუსთაველის ქ.#93, მე-3 სართული</t>
  </si>
  <si>
    <t>წყალტუბო</t>
  </si>
  <si>
    <t>9 აპრილის ქ 1 შეს #2</t>
  </si>
  <si>
    <t xml:space="preserve">ქარელი </t>
  </si>
  <si>
    <t>რუსთაველის ქ. #4</t>
  </si>
  <si>
    <t>ზესტაფონი</t>
  </si>
  <si>
    <t>საქარხნოს ქ. #9</t>
  </si>
  <si>
    <t>მძიმე და ღრმა   გონებრივი განვითარების შეფერხების მქონე 30 შშმ ბავში</t>
  </si>
  <si>
    <t xml:space="preserve">ლუბლიანას ქ.#21ბ </t>
  </si>
  <si>
    <t>ხარებავას ქ.#41</t>
  </si>
  <si>
    <t>შშმ ბავშვი</t>
  </si>
  <si>
    <t>გოცირიძის ქ.#2</t>
  </si>
  <si>
    <t>ბორჯომის ქ.#10</t>
  </si>
  <si>
    <t>ვაჟა-ფშაველას გამზ.#76ბ</t>
  </si>
  <si>
    <t xml:space="preserve"> ქ. თბილისი, მასივი გლდანი, მიკრო/რაიონი IV, ნაკვეთი (02/061)</t>
  </si>
  <si>
    <t>ჩიქვანაიას ქ.#21</t>
  </si>
  <si>
    <t>აბასთუმნის ქ.№4</t>
  </si>
  <si>
    <t>ც. დადიანის ქ.#136</t>
  </si>
  <si>
    <t>უზნაძის ქ. #25</t>
  </si>
  <si>
    <t>თელავი</t>
  </si>
  <si>
    <t>ჩოლოყაშვილის ქ.#37</t>
  </si>
  <si>
    <t>ჩოლოყაშვილის ქ. ჩიხი 3 N3</t>
  </si>
  <si>
    <t>კოსტავას ქ.#123</t>
  </si>
  <si>
    <t>ახალგაზრდობის გამზ. მე-3 შეს. #4.</t>
  </si>
  <si>
    <t>დუმბაძის ქ.#59-61</t>
  </si>
  <si>
    <t>თარხნიშვილის ქ.#20</t>
  </si>
  <si>
    <t>თერჯოლა</t>
  </si>
  <si>
    <t>რუსთაველის ქ.#166</t>
  </si>
  <si>
    <t>ოთხი ძმის ქ.#13 (#3 ბაგა-ბაღის შენობა)</t>
  </si>
  <si>
    <t>წერეთლის ქ.#4</t>
  </si>
  <si>
    <t>ბათუმი</t>
  </si>
  <si>
    <t>სათნოების ქუჩის პირველი ჩიხი #5</t>
  </si>
  <si>
    <t>თამარ მეფის გამზ. პირველი შესახვევი #4</t>
  </si>
  <si>
    <t>სამტრედია</t>
  </si>
  <si>
    <t>ჭანტურიას ქ.#72 (#1 ბაგა-ბაღის შენობა)</t>
  </si>
  <si>
    <t>ფოთი</t>
  </si>
  <si>
    <t>წმ. გიორგის ქ.#56</t>
  </si>
  <si>
    <t>ჩხოროწყუ</t>
  </si>
  <si>
    <t>ჭავჭავაძის ქ.#12</t>
  </si>
  <si>
    <t>ქუჩა გობეჩია, შესახვევი 1.</t>
  </si>
  <si>
    <t>მცხეთა</t>
  </si>
  <si>
    <t>მამულაშვილის ქ.#10</t>
  </si>
  <si>
    <t>წეროვანის დევნილთა დასახლება</t>
  </si>
  <si>
    <t xml:space="preserve">სოფელი საგურამო </t>
  </si>
  <si>
    <t>ჩოხატაური</t>
  </si>
  <si>
    <t>წერეთლის ქ.#3</t>
  </si>
  <si>
    <t>ჭავჭავაძის ქ.#15</t>
  </si>
  <si>
    <t>საჩხერე</t>
  </si>
  <si>
    <t>გორგასლის ქ.#6</t>
  </si>
  <si>
    <t>ქარელი</t>
  </si>
  <si>
    <t>სოფელი ბებნისი</t>
  </si>
  <si>
    <t>სენაკი</t>
  </si>
  <si>
    <t>ზ.ნაფეტვარიძის  ქ. #82</t>
  </si>
  <si>
    <t>კასპი</t>
  </si>
  <si>
    <t>შატბერაშვილის 32</t>
  </si>
  <si>
    <t>ხარაგაული</t>
  </si>
  <si>
    <t>სოფელ ბორის საჯარო სკოლა</t>
  </si>
  <si>
    <t>ვანი</t>
  </si>
  <si>
    <t>26 მაისის ქ. #13</t>
  </si>
  <si>
    <t>გურჯაანი</t>
  </si>
  <si>
    <t>ერეკლე მეორის ქ.#15</t>
  </si>
  <si>
    <t>ბორჯომი</t>
  </si>
  <si>
    <t>აღმაშენებლის 31</t>
  </si>
  <si>
    <t>ქ.ხონი</t>
  </si>
  <si>
    <t>აბაშიძის ქ. #3</t>
  </si>
  <si>
    <t>ბოლნისი</t>
  </si>
  <si>
    <t>დაბა კაზრეთი, #1 საჯარო სკოლა</t>
  </si>
  <si>
    <t>ლაგოდეხი</t>
  </si>
  <si>
    <t>ჯანელიძის ქ. #1</t>
  </si>
  <si>
    <t>ხაშური</t>
  </si>
  <si>
    <t>გორკის ქ. #2</t>
  </si>
  <si>
    <t>ქ.წალენჯიხა</t>
  </si>
  <si>
    <t>წერეთლის I შესახვევი #5</t>
  </si>
  <si>
    <t>სიღნაღი</t>
  </si>
  <si>
    <t>ქ.წნორი, რუსთაველის ქ. #43</t>
  </si>
  <si>
    <t>ქ.ზუგდიდი</t>
  </si>
  <si>
    <t>ლაზის ქ. #47</t>
  </si>
  <si>
    <t xml:space="preserve">შშმ პირი </t>
  </si>
  <si>
    <t>მაიაკოვსკის ქ.#6</t>
  </si>
  <si>
    <t>თ.ერისთავის ქ.2</t>
  </si>
  <si>
    <t>კობარეთის ქ.#7 / კობარეთის ქ.#9/8</t>
  </si>
  <si>
    <t>კონსტიტუციის ქ.#2</t>
  </si>
  <si>
    <t>ვაჟა–ფშაველას გამზ. 73, მე-3 კვარტ. კორპ. 1ბ, ბ. 14</t>
  </si>
  <si>
    <t>ნუცუბიძის ქ.#187ა</t>
  </si>
  <si>
    <t>თემქა, მე-11 მ/რ, მე-2 კვ. ანაპის 414-ე დივიზიის ქ.#11</t>
  </si>
  <si>
    <t>ა. მაგამედოვის ქ.#10</t>
  </si>
  <si>
    <t>ნინოშვილის მე-7 ჩიხი #12</t>
  </si>
  <si>
    <t>ნ. დუმბაძის ქ. #59-61</t>
  </si>
  <si>
    <t>ხახანაშვილის ქ. #14</t>
  </si>
  <si>
    <t>თარხნიშვილის ქ.#20ა</t>
  </si>
  <si>
    <t>აღმაშენებლის ქ. #29</t>
  </si>
  <si>
    <t>ხონი</t>
  </si>
  <si>
    <t>თავისუფლების მოედანი #6</t>
  </si>
  <si>
    <t xml:space="preserve">თანხის ოდენობა </t>
  </si>
  <si>
    <t xml:space="preserve">სულ </t>
  </si>
  <si>
    <t>დათვლილი 85%</t>
  </si>
  <si>
    <t>წელიწადში  საჭირო თანხა (2019 წელი)</t>
  </si>
  <si>
    <t>წელიწადში  საჭირო თანხა (2020 წელი)</t>
  </si>
  <si>
    <t xml:space="preserve">თანხის ოდენობა
(2020 წელი) </t>
  </si>
  <si>
    <t>დათვლილია 75%</t>
  </si>
  <si>
    <t xml:space="preserve">კატეგორია </t>
  </si>
  <si>
    <t>თანხის ოდენობა</t>
  </si>
  <si>
    <t>2019 წლის თანხა</t>
  </si>
  <si>
    <t>შშმ ბავშვი (შშმ პირი)</t>
  </si>
  <si>
    <t>რეგისტრირებული
 ადგილები</t>
  </si>
  <si>
    <t>სულ</t>
  </si>
  <si>
    <t>2020 წლის თანხა</t>
  </si>
  <si>
    <t xml:space="preserve">2020 წელს ემატება </t>
  </si>
  <si>
    <t>აბაშა შშმ ბავშვი 8 და შშმ პირი 8</t>
  </si>
  <si>
    <t>ბაღდათი შშმ პირი</t>
  </si>
  <si>
    <t>გორი შშმ პირი</t>
  </si>
  <si>
    <t>დათვლილი 75%-იან დასწრებაზე</t>
  </si>
  <si>
    <t>დათვლილი 85%-იან დასწრებაზე</t>
  </si>
  <si>
    <t>დათვლილი 80%-იან დასწრებაზე</t>
  </si>
  <si>
    <t>ამბროლაური შშმ ბავშვი</t>
  </si>
  <si>
    <t>თანხები გაანგარიშებულია შემდეგი პრინციპით 6-და 18 წლამდე 2 ლარიანი ზრდა და 8 ლარი დღეში 
მძიმე და ღრმა შშმ ბავშვის დღის ცენტრი დღეში 24 ლარი 
შშმ ბავშვი (პირი) დღეში 15 ლარი
 სამუშაო დღეების რაოდენობა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</si>
</sst>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indexed="8"/>
      <name val="Sylfaen"/>
      <family val="1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name val="Calibri"/>
      <family val="2"/>
      <charset val="1"/>
      <scheme val="minor"/>
    </font>
    <font>
      <sz val="10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49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horizontal="center"/>
    </xf>
    <xf numFmtId="0" fontId="6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5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0" fontId="7" fillId="0" borderId="8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/>
    </xf>
    <xf numFmtId="0" fontId="8" fillId="0" borderId="8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/>
    </xf>
    <xf numFmtId="0" fontId="9" fillId="0" borderId="8" xfId="2" applyFont="1" applyFill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0" fillId="0" borderId="2" xfId="0" applyFill="1" applyBorder="1"/>
    <xf numFmtId="0" fontId="1" fillId="0" borderId="0" xfId="0" applyFont="1"/>
    <xf numFmtId="0" fontId="0" fillId="0" borderId="2" xfId="0" applyBorder="1" applyAlignment="1">
      <alignment horizontal="left" vertical="center"/>
    </xf>
    <xf numFmtId="3" fontId="0" fillId="2" borderId="2" xfId="0" applyNumberForma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left" vertical="center"/>
    </xf>
    <xf numFmtId="3" fontId="0" fillId="3" borderId="2" xfId="0" applyNumberForma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left" vertical="center"/>
    </xf>
    <xf numFmtId="3" fontId="11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2" fillId="0" borderId="2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2012%20wlis%20biujeti\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A74" workbookViewId="0">
      <selection activeCell="E21" sqref="E21:E91"/>
    </sheetView>
  </sheetViews>
  <sheetFormatPr defaultRowHeight="15" x14ac:dyDescent="0.25"/>
  <cols>
    <col min="1" max="1" width="28" style="3" customWidth="1"/>
    <col min="2" max="2" width="38" customWidth="1"/>
    <col min="3" max="3" width="45.85546875" style="3" customWidth="1"/>
    <col min="4" max="4" width="35.5703125" style="2" customWidth="1"/>
    <col min="5" max="5" width="30.140625" style="4" customWidth="1"/>
    <col min="6" max="6" width="13" customWidth="1"/>
    <col min="7" max="7" width="21.5703125" customWidth="1"/>
    <col min="8" max="8" width="16.140625" customWidth="1"/>
    <col min="9" max="9" width="22" customWidth="1"/>
  </cols>
  <sheetData>
    <row r="1" spans="1:9" s="2" customFormat="1" ht="66.75" customHeight="1" x14ac:dyDescent="0.25">
      <c r="A1" s="1" t="s">
        <v>0</v>
      </c>
      <c r="B1" s="40" t="s">
        <v>1</v>
      </c>
      <c r="C1" s="48" t="s">
        <v>2</v>
      </c>
      <c r="D1" s="44" t="s">
        <v>3</v>
      </c>
      <c r="E1" s="44" t="s">
        <v>4</v>
      </c>
      <c r="F1" s="44" t="s">
        <v>118</v>
      </c>
      <c r="G1" s="44" t="s">
        <v>121</v>
      </c>
      <c r="H1" s="44" t="s">
        <v>123</v>
      </c>
      <c r="I1" s="44" t="s">
        <v>122</v>
      </c>
    </row>
    <row r="2" spans="1:9" ht="25.5" x14ac:dyDescent="0.25">
      <c r="A2" s="5" t="s">
        <v>5</v>
      </c>
      <c r="B2" s="41" t="s">
        <v>6</v>
      </c>
      <c r="C2" s="49" t="s">
        <v>7</v>
      </c>
      <c r="D2" s="26">
        <v>292</v>
      </c>
      <c r="E2" s="8">
        <v>120</v>
      </c>
      <c r="F2" s="45">
        <v>6</v>
      </c>
      <c r="G2" s="46">
        <f>D2*F2*245</f>
        <v>429240</v>
      </c>
      <c r="H2" s="46">
        <v>8</v>
      </c>
      <c r="I2" s="46">
        <f>D2*H2*250</f>
        <v>584000</v>
      </c>
    </row>
    <row r="3" spans="1:9" ht="25.5" x14ac:dyDescent="0.25">
      <c r="A3" s="10"/>
      <c r="B3" s="41" t="s">
        <v>6</v>
      </c>
      <c r="C3" s="50" t="s">
        <v>8</v>
      </c>
      <c r="D3" s="26"/>
      <c r="E3" s="8">
        <v>30</v>
      </c>
      <c r="F3" s="45">
        <v>6</v>
      </c>
      <c r="G3" s="46"/>
      <c r="H3" s="46">
        <v>8</v>
      </c>
      <c r="I3" s="46"/>
    </row>
    <row r="4" spans="1:9" ht="25.5" x14ac:dyDescent="0.3">
      <c r="A4" s="10"/>
      <c r="B4" s="41" t="s">
        <v>6</v>
      </c>
      <c r="C4" s="51" t="s">
        <v>9</v>
      </c>
      <c r="D4" s="26"/>
      <c r="E4" s="8">
        <v>34</v>
      </c>
      <c r="F4" s="45">
        <v>6</v>
      </c>
      <c r="G4" s="46"/>
      <c r="H4" s="46">
        <v>8</v>
      </c>
      <c r="I4" s="46"/>
    </row>
    <row r="5" spans="1:9" ht="25.5" x14ac:dyDescent="0.25">
      <c r="A5" s="10"/>
      <c r="B5" s="41" t="s">
        <v>6</v>
      </c>
      <c r="C5" s="52" t="s">
        <v>10</v>
      </c>
      <c r="D5" s="26"/>
      <c r="E5" s="8">
        <v>36</v>
      </c>
      <c r="F5" s="45">
        <v>6</v>
      </c>
      <c r="G5" s="46"/>
      <c r="H5" s="46">
        <v>8</v>
      </c>
      <c r="I5" s="46"/>
    </row>
    <row r="6" spans="1:9" ht="25.5" x14ac:dyDescent="0.25">
      <c r="A6" s="12"/>
      <c r="B6" s="41" t="s">
        <v>6</v>
      </c>
      <c r="C6" s="53" t="s">
        <v>11</v>
      </c>
      <c r="D6" s="26"/>
      <c r="E6" s="8">
        <v>33</v>
      </c>
      <c r="F6" s="45">
        <v>6</v>
      </c>
      <c r="G6" s="46"/>
      <c r="H6" s="46">
        <v>8</v>
      </c>
      <c r="I6" s="46"/>
    </row>
    <row r="7" spans="1:9" ht="25.5" x14ac:dyDescent="0.25">
      <c r="A7" s="7" t="s">
        <v>12</v>
      </c>
      <c r="B7" s="41" t="s">
        <v>6</v>
      </c>
      <c r="C7" s="54" t="s">
        <v>13</v>
      </c>
      <c r="D7" s="13">
        <v>30</v>
      </c>
      <c r="E7" s="14">
        <v>30</v>
      </c>
      <c r="F7" s="45">
        <v>6</v>
      </c>
      <c r="G7" s="46">
        <f>(D7*F7)*245</f>
        <v>44100</v>
      </c>
      <c r="H7" s="46">
        <v>8</v>
      </c>
      <c r="I7" s="46">
        <f>D7*H7*250</f>
        <v>60000</v>
      </c>
    </row>
    <row r="8" spans="1:9" ht="25.5" x14ac:dyDescent="0.25">
      <c r="A8" s="15" t="s">
        <v>14</v>
      </c>
      <c r="B8" s="42" t="s">
        <v>6</v>
      </c>
      <c r="C8" s="54" t="s">
        <v>15</v>
      </c>
      <c r="D8" s="13">
        <v>45</v>
      </c>
      <c r="E8" s="14">
        <v>45</v>
      </c>
      <c r="F8" s="45">
        <v>6</v>
      </c>
      <c r="G8" s="46">
        <f>(D8*F8)*245</f>
        <v>66150</v>
      </c>
      <c r="H8" s="46">
        <v>8</v>
      </c>
      <c r="I8" s="46">
        <f>D8*H8*250</f>
        <v>90000</v>
      </c>
    </row>
    <row r="9" spans="1:9" ht="25.5" x14ac:dyDescent="0.25">
      <c r="A9" s="16" t="s">
        <v>16</v>
      </c>
      <c r="B9" s="41" t="s">
        <v>6</v>
      </c>
      <c r="C9" s="50" t="s">
        <v>17</v>
      </c>
      <c r="D9" s="26">
        <v>29</v>
      </c>
      <c r="E9" s="14">
        <v>18</v>
      </c>
      <c r="F9" s="45">
        <v>6</v>
      </c>
      <c r="G9" s="46">
        <f>(D9*F9)*245</f>
        <v>42630</v>
      </c>
      <c r="H9" s="46">
        <v>8</v>
      </c>
      <c r="I9" s="46">
        <f>D9*H9*250</f>
        <v>58000</v>
      </c>
    </row>
    <row r="10" spans="1:9" ht="25.5" x14ac:dyDescent="0.25">
      <c r="A10" s="17"/>
      <c r="B10" s="41" t="s">
        <v>6</v>
      </c>
      <c r="C10" s="53" t="s">
        <v>13</v>
      </c>
      <c r="D10" s="26"/>
      <c r="E10" s="14">
        <v>15</v>
      </c>
      <c r="F10" s="45">
        <v>6</v>
      </c>
      <c r="G10" s="46"/>
      <c r="H10" s="46">
        <v>8</v>
      </c>
      <c r="I10" s="46"/>
    </row>
    <row r="11" spans="1:9" ht="25.5" x14ac:dyDescent="0.25">
      <c r="A11" s="16" t="s">
        <v>18</v>
      </c>
      <c r="B11" s="41" t="s">
        <v>6</v>
      </c>
      <c r="C11" s="54" t="s">
        <v>19</v>
      </c>
      <c r="D11" s="47">
        <v>70</v>
      </c>
      <c r="E11" s="14">
        <v>30</v>
      </c>
      <c r="F11" s="45">
        <v>6</v>
      </c>
      <c r="G11" s="46">
        <f>(D11*F11)*245</f>
        <v>102900</v>
      </c>
      <c r="H11" s="46">
        <v>8</v>
      </c>
      <c r="I11" s="46">
        <f>D11*H11*250</f>
        <v>140000</v>
      </c>
    </row>
    <row r="12" spans="1:9" ht="25.5" x14ac:dyDescent="0.25">
      <c r="A12" s="17"/>
      <c r="B12" s="41" t="s">
        <v>6</v>
      </c>
      <c r="C12" s="54" t="s">
        <v>20</v>
      </c>
      <c r="D12" s="47"/>
      <c r="E12" s="14">
        <v>30</v>
      </c>
      <c r="F12" s="45">
        <v>6</v>
      </c>
      <c r="G12" s="46"/>
      <c r="H12" s="46">
        <v>8</v>
      </c>
      <c r="I12" s="46"/>
    </row>
    <row r="13" spans="1:9" ht="25.5" x14ac:dyDescent="0.25">
      <c r="A13" s="7" t="s">
        <v>21</v>
      </c>
      <c r="B13" s="41" t="s">
        <v>6</v>
      </c>
      <c r="C13" s="54" t="s">
        <v>22</v>
      </c>
      <c r="D13" s="18">
        <v>24</v>
      </c>
      <c r="E13" s="14">
        <v>24</v>
      </c>
      <c r="F13" s="45">
        <v>6</v>
      </c>
      <c r="G13" s="46">
        <f>(D13*F13)*245</f>
        <v>35280</v>
      </c>
      <c r="H13" s="46">
        <v>8</v>
      </c>
      <c r="I13" s="46">
        <f>D13*H13*250</f>
        <v>48000</v>
      </c>
    </row>
    <row r="14" spans="1:9" ht="25.5" x14ac:dyDescent="0.25">
      <c r="A14" s="7" t="s">
        <v>23</v>
      </c>
      <c r="B14" s="41" t="s">
        <v>6</v>
      </c>
      <c r="C14" s="49" t="s">
        <v>23</v>
      </c>
      <c r="D14" s="18">
        <v>55</v>
      </c>
      <c r="E14" s="14">
        <v>50</v>
      </c>
      <c r="F14" s="45">
        <v>6</v>
      </c>
      <c r="G14" s="46">
        <f t="shared" ref="G14:G20" si="0">(D14*F14)*245</f>
        <v>80850</v>
      </c>
      <c r="H14" s="46">
        <v>8</v>
      </c>
      <c r="I14" s="46">
        <f>D14*H14*250</f>
        <v>110000</v>
      </c>
    </row>
    <row r="15" spans="1:9" ht="25.5" x14ac:dyDescent="0.25">
      <c r="A15" s="11" t="s">
        <v>24</v>
      </c>
      <c r="B15" s="41" t="s">
        <v>6</v>
      </c>
      <c r="C15" s="50" t="s">
        <v>25</v>
      </c>
      <c r="D15" s="18">
        <v>25</v>
      </c>
      <c r="E15" s="14">
        <v>20</v>
      </c>
      <c r="F15" s="45">
        <v>6</v>
      </c>
      <c r="G15" s="46">
        <f t="shared" si="0"/>
        <v>36750</v>
      </c>
      <c r="H15" s="46">
        <v>8</v>
      </c>
      <c r="I15" s="46">
        <f>D15*H15*250</f>
        <v>50000</v>
      </c>
    </row>
    <row r="16" spans="1:9" ht="25.5" x14ac:dyDescent="0.25">
      <c r="A16" s="7" t="s">
        <v>26</v>
      </c>
      <c r="B16" s="41" t="s">
        <v>6</v>
      </c>
      <c r="C16" s="52" t="s">
        <v>27</v>
      </c>
      <c r="D16" s="13">
        <v>24</v>
      </c>
      <c r="E16" s="14">
        <v>24</v>
      </c>
      <c r="F16" s="45">
        <v>6</v>
      </c>
      <c r="G16" s="46">
        <f t="shared" si="0"/>
        <v>35280</v>
      </c>
      <c r="H16" s="46">
        <v>8</v>
      </c>
      <c r="I16" s="46">
        <f>D16*H16*250</f>
        <v>48000</v>
      </c>
    </row>
    <row r="17" spans="1:9" ht="25.5" x14ac:dyDescent="0.25">
      <c r="A17" s="7" t="s">
        <v>28</v>
      </c>
      <c r="B17" s="41" t="s">
        <v>6</v>
      </c>
      <c r="C17" s="53" t="s">
        <v>29</v>
      </c>
      <c r="D17" s="18">
        <v>10</v>
      </c>
      <c r="E17" s="14">
        <v>10</v>
      </c>
      <c r="F17" s="45">
        <v>6</v>
      </c>
      <c r="G17" s="46">
        <f t="shared" si="0"/>
        <v>14700</v>
      </c>
      <c r="H17" s="46">
        <v>8</v>
      </c>
      <c r="I17" s="46">
        <f>D17*H17*250</f>
        <v>20000</v>
      </c>
    </row>
    <row r="18" spans="1:9" ht="25.5" x14ac:dyDescent="0.25">
      <c r="A18" s="19" t="s">
        <v>30</v>
      </c>
      <c r="B18" s="41" t="s">
        <v>6</v>
      </c>
      <c r="C18" s="53" t="s">
        <v>31</v>
      </c>
      <c r="D18" s="20">
        <v>15</v>
      </c>
      <c r="E18" s="14">
        <v>15</v>
      </c>
      <c r="F18" s="45">
        <v>6</v>
      </c>
      <c r="G18" s="46">
        <f t="shared" si="0"/>
        <v>22050</v>
      </c>
      <c r="H18" s="46">
        <v>8</v>
      </c>
      <c r="I18" s="46">
        <f>D18*H18*250</f>
        <v>30000</v>
      </c>
    </row>
    <row r="19" spans="1:9" ht="39" x14ac:dyDescent="0.25">
      <c r="A19" s="11" t="s">
        <v>5</v>
      </c>
      <c r="B19" s="43" t="s">
        <v>32</v>
      </c>
      <c r="C19" s="52" t="s">
        <v>33</v>
      </c>
      <c r="D19" s="13">
        <v>42</v>
      </c>
      <c r="E19" s="13">
        <v>30</v>
      </c>
      <c r="F19" s="45">
        <v>480</v>
      </c>
      <c r="G19" s="46">
        <f>(D19*F19)*12</f>
        <v>241920</v>
      </c>
      <c r="H19" s="58">
        <f>22*24</f>
        <v>528</v>
      </c>
      <c r="I19" s="46">
        <f>D19*H19*12</f>
        <v>266112</v>
      </c>
    </row>
    <row r="20" spans="1:9" ht="39" x14ac:dyDescent="0.25">
      <c r="A20" s="21" t="s">
        <v>23</v>
      </c>
      <c r="B20" s="43" t="s">
        <v>32</v>
      </c>
      <c r="C20" s="52" t="s">
        <v>34</v>
      </c>
      <c r="D20" s="13">
        <v>16</v>
      </c>
      <c r="E20" s="8">
        <v>16</v>
      </c>
      <c r="F20" s="45">
        <v>480</v>
      </c>
      <c r="G20" s="46">
        <f>D20*F20*12</f>
        <v>92160</v>
      </c>
      <c r="H20" s="58">
        <f>22*24</f>
        <v>528</v>
      </c>
      <c r="I20" s="46">
        <f>D20*H20*12</f>
        <v>101376</v>
      </c>
    </row>
    <row r="21" spans="1:9" x14ac:dyDescent="0.25">
      <c r="A21" s="22" t="s">
        <v>5</v>
      </c>
      <c r="B21" s="41" t="s">
        <v>35</v>
      </c>
      <c r="C21" s="49" t="s">
        <v>36</v>
      </c>
      <c r="D21" s="23">
        <v>242</v>
      </c>
      <c r="E21" s="24">
        <v>24</v>
      </c>
      <c r="F21" s="45">
        <v>290</v>
      </c>
      <c r="G21" s="46">
        <f>(D21*F21)*12</f>
        <v>842160</v>
      </c>
      <c r="H21" s="46">
        <f>22*15</f>
        <v>330</v>
      </c>
      <c r="I21" s="46">
        <f>D21*H21*12</f>
        <v>958320</v>
      </c>
    </row>
    <row r="22" spans="1:9" x14ac:dyDescent="0.25">
      <c r="A22" s="22"/>
      <c r="B22" s="41" t="s">
        <v>35</v>
      </c>
      <c r="C22" s="49" t="s">
        <v>37</v>
      </c>
      <c r="D22" s="23"/>
      <c r="E22" s="8">
        <v>46</v>
      </c>
      <c r="F22" s="45">
        <v>290</v>
      </c>
      <c r="G22" s="46"/>
      <c r="H22" s="46">
        <f t="shared" ref="H22:H85" si="1">22*15</f>
        <v>330</v>
      </c>
      <c r="I22" s="46"/>
    </row>
    <row r="23" spans="1:9" x14ac:dyDescent="0.25">
      <c r="A23" s="22"/>
      <c r="B23" s="41" t="s">
        <v>35</v>
      </c>
      <c r="C23" s="49" t="s">
        <v>38</v>
      </c>
      <c r="D23" s="23"/>
      <c r="E23" s="8">
        <v>10</v>
      </c>
      <c r="F23" s="45">
        <v>290</v>
      </c>
      <c r="G23" s="46"/>
      <c r="H23" s="46">
        <f t="shared" si="1"/>
        <v>330</v>
      </c>
      <c r="I23" s="46"/>
    </row>
    <row r="24" spans="1:9" ht="25.5" x14ac:dyDescent="0.25">
      <c r="A24" s="22"/>
      <c r="B24" s="41" t="s">
        <v>35</v>
      </c>
      <c r="C24" s="49" t="s">
        <v>39</v>
      </c>
      <c r="D24" s="23"/>
      <c r="E24" s="8">
        <v>19</v>
      </c>
      <c r="F24" s="45">
        <v>290</v>
      </c>
      <c r="G24" s="46"/>
      <c r="H24" s="46">
        <f t="shared" si="1"/>
        <v>330</v>
      </c>
      <c r="I24" s="46"/>
    </row>
    <row r="25" spans="1:9" x14ac:dyDescent="0.25">
      <c r="A25" s="22"/>
      <c r="B25" s="41" t="s">
        <v>35</v>
      </c>
      <c r="C25" s="55" t="s">
        <v>40</v>
      </c>
      <c r="D25" s="23"/>
      <c r="E25" s="8">
        <v>50</v>
      </c>
      <c r="F25" s="45">
        <v>290</v>
      </c>
      <c r="G25" s="46"/>
      <c r="H25" s="46">
        <f t="shared" si="1"/>
        <v>330</v>
      </c>
      <c r="I25" s="46"/>
    </row>
    <row r="26" spans="1:9" ht="15.75" x14ac:dyDescent="0.3">
      <c r="A26" s="22"/>
      <c r="B26" s="41" t="s">
        <v>35</v>
      </c>
      <c r="C26" s="51" t="s">
        <v>41</v>
      </c>
      <c r="D26" s="23"/>
      <c r="E26" s="8">
        <v>39</v>
      </c>
      <c r="F26" s="45">
        <v>290</v>
      </c>
      <c r="G26" s="46"/>
      <c r="H26" s="46">
        <f t="shared" si="1"/>
        <v>330</v>
      </c>
      <c r="I26" s="46"/>
    </row>
    <row r="27" spans="1:9" ht="15.75" x14ac:dyDescent="0.3">
      <c r="A27" s="22"/>
      <c r="B27" s="41" t="s">
        <v>35</v>
      </c>
      <c r="C27" s="51" t="s">
        <v>9</v>
      </c>
      <c r="D27" s="23"/>
      <c r="E27" s="8">
        <v>8</v>
      </c>
      <c r="F27" s="45">
        <v>290</v>
      </c>
      <c r="G27" s="46"/>
      <c r="H27" s="46">
        <f t="shared" si="1"/>
        <v>330</v>
      </c>
      <c r="I27" s="46"/>
    </row>
    <row r="28" spans="1:9" x14ac:dyDescent="0.25">
      <c r="A28" s="22"/>
      <c r="B28" s="41" t="s">
        <v>35</v>
      </c>
      <c r="C28" s="49" t="s">
        <v>42</v>
      </c>
      <c r="D28" s="23"/>
      <c r="E28" s="8">
        <v>30</v>
      </c>
      <c r="F28" s="45">
        <v>290</v>
      </c>
      <c r="G28" s="46"/>
      <c r="H28" s="46">
        <f t="shared" si="1"/>
        <v>330</v>
      </c>
      <c r="I28" s="46"/>
    </row>
    <row r="29" spans="1:9" x14ac:dyDescent="0.25">
      <c r="A29" s="22"/>
      <c r="B29" s="41" t="s">
        <v>35</v>
      </c>
      <c r="C29" s="52" t="s">
        <v>43</v>
      </c>
      <c r="D29" s="23"/>
      <c r="E29" s="8">
        <v>30</v>
      </c>
      <c r="F29" s="45">
        <v>290</v>
      </c>
      <c r="G29" s="46"/>
      <c r="H29" s="46">
        <f t="shared" si="1"/>
        <v>330</v>
      </c>
      <c r="I29" s="46"/>
    </row>
    <row r="30" spans="1:9" x14ac:dyDescent="0.25">
      <c r="A30" s="25" t="s">
        <v>44</v>
      </c>
      <c r="B30" s="41" t="s">
        <v>35</v>
      </c>
      <c r="C30" s="49" t="s">
        <v>45</v>
      </c>
      <c r="D30" s="26">
        <v>23</v>
      </c>
      <c r="E30" s="8">
        <v>20</v>
      </c>
      <c r="F30" s="45">
        <v>290</v>
      </c>
      <c r="G30" s="46">
        <f>(D30*F30)*12</f>
        <v>80040</v>
      </c>
      <c r="H30" s="46">
        <f t="shared" si="1"/>
        <v>330</v>
      </c>
      <c r="I30" s="46">
        <f>D30*H30*12</f>
        <v>91080</v>
      </c>
    </row>
    <row r="31" spans="1:9" x14ac:dyDescent="0.25">
      <c r="A31" s="27"/>
      <c r="B31" s="41" t="s">
        <v>35</v>
      </c>
      <c r="C31" s="52" t="s">
        <v>46</v>
      </c>
      <c r="D31" s="26"/>
      <c r="E31" s="8">
        <v>17</v>
      </c>
      <c r="F31" s="45">
        <v>290</v>
      </c>
      <c r="G31" s="46"/>
      <c r="H31" s="46">
        <f t="shared" si="1"/>
        <v>330</v>
      </c>
      <c r="I31" s="46"/>
    </row>
    <row r="32" spans="1:9" x14ac:dyDescent="0.25">
      <c r="A32" s="21" t="s">
        <v>12</v>
      </c>
      <c r="B32" s="41" t="s">
        <v>35</v>
      </c>
      <c r="C32" s="49" t="s">
        <v>47</v>
      </c>
      <c r="D32" s="13">
        <v>25</v>
      </c>
      <c r="E32" s="8">
        <v>25</v>
      </c>
      <c r="F32" s="45">
        <v>290</v>
      </c>
      <c r="G32" s="46">
        <f>D32*F32*12</f>
        <v>87000</v>
      </c>
      <c r="H32" s="46">
        <f t="shared" si="1"/>
        <v>330</v>
      </c>
      <c r="I32" s="46">
        <f>D32*H32*12</f>
        <v>99000</v>
      </c>
    </row>
    <row r="33" spans="1:9" x14ac:dyDescent="0.25">
      <c r="A33" s="16" t="s">
        <v>23</v>
      </c>
      <c r="B33" s="41" t="s">
        <v>35</v>
      </c>
      <c r="C33" s="49" t="s">
        <v>48</v>
      </c>
      <c r="D33" s="26">
        <v>75</v>
      </c>
      <c r="E33" s="8">
        <v>45</v>
      </c>
      <c r="F33" s="45">
        <v>290</v>
      </c>
      <c r="G33" s="46">
        <f>(D33*F33)*12</f>
        <v>261000</v>
      </c>
      <c r="H33" s="46">
        <f t="shared" si="1"/>
        <v>330</v>
      </c>
      <c r="I33" s="46">
        <f>D33*H33*12</f>
        <v>297000</v>
      </c>
    </row>
    <row r="34" spans="1:9" x14ac:dyDescent="0.25">
      <c r="A34" s="17"/>
      <c r="B34" s="41" t="s">
        <v>35</v>
      </c>
      <c r="C34" s="49" t="s">
        <v>49</v>
      </c>
      <c r="D34" s="26"/>
      <c r="E34" s="8">
        <v>30</v>
      </c>
      <c r="F34" s="45">
        <v>290</v>
      </c>
      <c r="G34" s="46"/>
      <c r="H34" s="46">
        <f t="shared" si="1"/>
        <v>330</v>
      </c>
      <c r="I34" s="46"/>
    </row>
    <row r="35" spans="1:9" x14ac:dyDescent="0.25">
      <c r="A35" s="28" t="s">
        <v>18</v>
      </c>
      <c r="B35" s="41" t="s">
        <v>35</v>
      </c>
      <c r="C35" s="49" t="s">
        <v>50</v>
      </c>
      <c r="D35" s="13">
        <v>30</v>
      </c>
      <c r="E35" s="8">
        <v>30</v>
      </c>
      <c r="F35" s="45">
        <v>290</v>
      </c>
      <c r="G35" s="46">
        <f>(D35*F35)*12</f>
        <v>104400</v>
      </c>
      <c r="H35" s="46">
        <f t="shared" si="1"/>
        <v>330</v>
      </c>
      <c r="I35" s="46">
        <f>D35*H35*12</f>
        <v>118800</v>
      </c>
    </row>
    <row r="36" spans="1:9" x14ac:dyDescent="0.25">
      <c r="A36" s="16" t="s">
        <v>51</v>
      </c>
      <c r="B36" s="41" t="s">
        <v>35</v>
      </c>
      <c r="C36" s="49" t="s">
        <v>52</v>
      </c>
      <c r="D36" s="26">
        <v>26</v>
      </c>
      <c r="E36" s="8">
        <v>12</v>
      </c>
      <c r="F36" s="45">
        <v>290</v>
      </c>
      <c r="G36" s="46">
        <f>(D36*F36)*12</f>
        <v>90480</v>
      </c>
      <c r="H36" s="46">
        <f t="shared" si="1"/>
        <v>330</v>
      </c>
      <c r="I36" s="46">
        <f t="shared" ref="I36:I91" si="2">D36*H36*12</f>
        <v>102960</v>
      </c>
    </row>
    <row r="37" spans="1:9" x14ac:dyDescent="0.25">
      <c r="A37" s="17"/>
      <c r="B37" s="41" t="s">
        <v>35</v>
      </c>
      <c r="C37" s="49" t="s">
        <v>53</v>
      </c>
      <c r="D37" s="26"/>
      <c r="E37" s="8">
        <v>14</v>
      </c>
      <c r="F37" s="45">
        <v>290</v>
      </c>
      <c r="G37" s="46"/>
      <c r="H37" s="46">
        <f t="shared" si="1"/>
        <v>330</v>
      </c>
      <c r="I37" s="46">
        <f t="shared" si="2"/>
        <v>0</v>
      </c>
    </row>
    <row r="38" spans="1:9" x14ac:dyDescent="0.25">
      <c r="A38" s="7" t="s">
        <v>30</v>
      </c>
      <c r="B38" s="41" t="s">
        <v>35</v>
      </c>
      <c r="C38" s="49" t="s">
        <v>54</v>
      </c>
      <c r="D38" s="20">
        <v>40</v>
      </c>
      <c r="E38" s="20">
        <v>40</v>
      </c>
      <c r="F38" s="45">
        <v>290</v>
      </c>
      <c r="G38" s="46">
        <f>D38*F38*12</f>
        <v>139200</v>
      </c>
      <c r="H38" s="46">
        <f t="shared" si="1"/>
        <v>330</v>
      </c>
      <c r="I38" s="46">
        <f t="shared" si="2"/>
        <v>158400</v>
      </c>
    </row>
    <row r="39" spans="1:9" x14ac:dyDescent="0.25">
      <c r="A39" s="16" t="s">
        <v>55</v>
      </c>
      <c r="B39" s="41" t="s">
        <v>35</v>
      </c>
      <c r="C39" s="49" t="s">
        <v>56</v>
      </c>
      <c r="D39" s="29">
        <v>50</v>
      </c>
      <c r="E39" s="8">
        <v>30</v>
      </c>
      <c r="F39" s="45">
        <v>290</v>
      </c>
      <c r="G39" s="46">
        <f>(D39*F39)*12</f>
        <v>174000</v>
      </c>
      <c r="H39" s="46">
        <f t="shared" si="1"/>
        <v>330</v>
      </c>
      <c r="I39" s="46">
        <f t="shared" si="2"/>
        <v>198000</v>
      </c>
    </row>
    <row r="40" spans="1:9" x14ac:dyDescent="0.25">
      <c r="A40" s="17"/>
      <c r="B40" s="41" t="s">
        <v>35</v>
      </c>
      <c r="C40" s="49" t="s">
        <v>57</v>
      </c>
      <c r="D40" s="29"/>
      <c r="E40" s="8">
        <v>21</v>
      </c>
      <c r="F40" s="45">
        <v>290</v>
      </c>
      <c r="G40" s="46"/>
      <c r="H40" s="46">
        <f t="shared" si="1"/>
        <v>330</v>
      </c>
      <c r="I40" s="46">
        <f t="shared" si="2"/>
        <v>0</v>
      </c>
    </row>
    <row r="41" spans="1:9" x14ac:dyDescent="0.25">
      <c r="A41" s="7" t="s">
        <v>58</v>
      </c>
      <c r="B41" s="41" t="s">
        <v>35</v>
      </c>
      <c r="C41" s="49" t="s">
        <v>59</v>
      </c>
      <c r="D41" s="13">
        <v>16</v>
      </c>
      <c r="E41" s="8">
        <v>16</v>
      </c>
      <c r="F41" s="45">
        <v>290</v>
      </c>
      <c r="G41" s="46">
        <f>D41*F41*12</f>
        <v>55680</v>
      </c>
      <c r="H41" s="46">
        <f t="shared" si="1"/>
        <v>330</v>
      </c>
      <c r="I41" s="46">
        <f t="shared" si="2"/>
        <v>63360</v>
      </c>
    </row>
    <row r="42" spans="1:9" x14ac:dyDescent="0.25">
      <c r="A42" s="11" t="s">
        <v>60</v>
      </c>
      <c r="B42" s="41" t="s">
        <v>35</v>
      </c>
      <c r="C42" s="49" t="s">
        <v>61</v>
      </c>
      <c r="D42" s="13">
        <v>25</v>
      </c>
      <c r="E42" s="8">
        <v>28</v>
      </c>
      <c r="F42" s="45">
        <v>290</v>
      </c>
      <c r="G42" s="46">
        <f>D42*F42*12</f>
        <v>87000</v>
      </c>
      <c r="H42" s="46">
        <f t="shared" si="1"/>
        <v>330</v>
      </c>
      <c r="I42" s="46">
        <f t="shared" si="2"/>
        <v>99000</v>
      </c>
    </row>
    <row r="43" spans="1:9" x14ac:dyDescent="0.25">
      <c r="A43" s="5" t="s">
        <v>62</v>
      </c>
      <c r="B43" s="41" t="s">
        <v>35</v>
      </c>
      <c r="C43" s="49" t="s">
        <v>63</v>
      </c>
      <c r="D43" s="29">
        <v>20</v>
      </c>
      <c r="E43" s="6">
        <v>15</v>
      </c>
      <c r="F43" s="45">
        <v>290</v>
      </c>
      <c r="G43" s="46">
        <f>(D43*F43)*12</f>
        <v>69600</v>
      </c>
      <c r="H43" s="46">
        <f t="shared" si="1"/>
        <v>330</v>
      </c>
      <c r="I43" s="46">
        <f t="shared" si="2"/>
        <v>79200</v>
      </c>
    </row>
    <row r="44" spans="1:9" x14ac:dyDescent="0.25">
      <c r="A44" s="12"/>
      <c r="B44" s="41" t="s">
        <v>35</v>
      </c>
      <c r="C44" s="53" t="s">
        <v>64</v>
      </c>
      <c r="D44" s="29"/>
      <c r="E44" s="8">
        <v>14</v>
      </c>
      <c r="F44" s="45">
        <v>290</v>
      </c>
      <c r="G44" s="46"/>
      <c r="H44" s="46">
        <f t="shared" si="1"/>
        <v>330</v>
      </c>
      <c r="I44" s="46">
        <f t="shared" si="2"/>
        <v>0</v>
      </c>
    </row>
    <row r="45" spans="1:9" x14ac:dyDescent="0.25">
      <c r="A45" s="16" t="s">
        <v>65</v>
      </c>
      <c r="B45" s="41" t="s">
        <v>35</v>
      </c>
      <c r="C45" s="49" t="s">
        <v>66</v>
      </c>
      <c r="D45" s="26">
        <v>45</v>
      </c>
      <c r="E45" s="8">
        <v>20</v>
      </c>
      <c r="F45" s="45">
        <v>290</v>
      </c>
      <c r="G45" s="46">
        <f>(D45*F45)*12</f>
        <v>156600</v>
      </c>
      <c r="H45" s="46">
        <f t="shared" si="1"/>
        <v>330</v>
      </c>
      <c r="I45" s="46">
        <f t="shared" si="2"/>
        <v>178200</v>
      </c>
    </row>
    <row r="46" spans="1:9" x14ac:dyDescent="0.25">
      <c r="A46" s="30"/>
      <c r="B46" s="41" t="s">
        <v>35</v>
      </c>
      <c r="C46" s="52" t="s">
        <v>67</v>
      </c>
      <c r="D46" s="26"/>
      <c r="E46" s="8">
        <v>13</v>
      </c>
      <c r="F46" s="45">
        <v>290</v>
      </c>
      <c r="G46" s="46"/>
      <c r="H46" s="46">
        <f t="shared" si="1"/>
        <v>330</v>
      </c>
      <c r="I46" s="46">
        <f t="shared" si="2"/>
        <v>0</v>
      </c>
    </row>
    <row r="47" spans="1:9" x14ac:dyDescent="0.25">
      <c r="A47" s="17"/>
      <c r="B47" s="41" t="s">
        <v>35</v>
      </c>
      <c r="C47" s="53" t="s">
        <v>68</v>
      </c>
      <c r="D47" s="26"/>
      <c r="E47" s="8">
        <v>20</v>
      </c>
      <c r="F47" s="45">
        <v>290</v>
      </c>
      <c r="G47" s="46"/>
      <c r="H47" s="46">
        <f t="shared" si="1"/>
        <v>330</v>
      </c>
      <c r="I47" s="46">
        <f t="shared" si="2"/>
        <v>0</v>
      </c>
    </row>
    <row r="48" spans="1:9" x14ac:dyDescent="0.25">
      <c r="A48" s="7" t="s">
        <v>69</v>
      </c>
      <c r="B48" s="41" t="s">
        <v>35</v>
      </c>
      <c r="C48" s="52" t="s">
        <v>70</v>
      </c>
      <c r="D48" s="13">
        <v>20</v>
      </c>
      <c r="E48" s="8">
        <v>20</v>
      </c>
      <c r="F48" s="45">
        <v>290</v>
      </c>
      <c r="G48" s="46">
        <f>D48*F48*12</f>
        <v>69600</v>
      </c>
      <c r="H48" s="46">
        <f t="shared" si="1"/>
        <v>330</v>
      </c>
      <c r="I48" s="46">
        <f t="shared" si="2"/>
        <v>79200</v>
      </c>
    </row>
    <row r="49" spans="1:9" x14ac:dyDescent="0.25">
      <c r="A49" s="31" t="s">
        <v>16</v>
      </c>
      <c r="B49" s="41" t="s">
        <v>35</v>
      </c>
      <c r="C49" s="49" t="s">
        <v>71</v>
      </c>
      <c r="D49" s="26">
        <v>15</v>
      </c>
      <c r="E49" s="8">
        <v>14</v>
      </c>
      <c r="F49" s="45">
        <v>290</v>
      </c>
      <c r="G49" s="46">
        <f>(D49*F49)*12</f>
        <v>52200</v>
      </c>
      <c r="H49" s="46">
        <f t="shared" si="1"/>
        <v>330</v>
      </c>
      <c r="I49" s="46">
        <f t="shared" si="2"/>
        <v>59400</v>
      </c>
    </row>
    <row r="50" spans="1:9" x14ac:dyDescent="0.25">
      <c r="A50" s="32"/>
      <c r="B50" s="42" t="s">
        <v>35</v>
      </c>
      <c r="C50" s="52" t="s">
        <v>13</v>
      </c>
      <c r="D50" s="26"/>
      <c r="E50" s="8">
        <v>14</v>
      </c>
      <c r="F50" s="45">
        <v>290</v>
      </c>
      <c r="G50" s="46"/>
      <c r="H50" s="46">
        <f t="shared" si="1"/>
        <v>330</v>
      </c>
      <c r="I50" s="46">
        <f t="shared" si="2"/>
        <v>0</v>
      </c>
    </row>
    <row r="51" spans="1:9" x14ac:dyDescent="0.25">
      <c r="A51" s="21" t="s">
        <v>72</v>
      </c>
      <c r="B51" s="41" t="s">
        <v>35</v>
      </c>
      <c r="C51" s="52" t="s">
        <v>73</v>
      </c>
      <c r="D51" s="13">
        <v>18</v>
      </c>
      <c r="E51" s="8">
        <v>18</v>
      </c>
      <c r="F51" s="45">
        <v>290</v>
      </c>
      <c r="G51" s="46">
        <f>D51*F51*12</f>
        <v>62640</v>
      </c>
      <c r="H51" s="46">
        <f t="shared" si="1"/>
        <v>330</v>
      </c>
      <c r="I51" s="46">
        <f t="shared" si="2"/>
        <v>71280</v>
      </c>
    </row>
    <row r="52" spans="1:9" x14ac:dyDescent="0.25">
      <c r="A52" s="21" t="s">
        <v>74</v>
      </c>
      <c r="B52" s="41" t="s">
        <v>35</v>
      </c>
      <c r="C52" s="52" t="s">
        <v>75</v>
      </c>
      <c r="D52" s="13">
        <v>15</v>
      </c>
      <c r="E52" s="8">
        <v>15</v>
      </c>
      <c r="F52" s="45">
        <v>290</v>
      </c>
      <c r="G52" s="46">
        <f t="shared" ref="G52:G65" si="3">D52*F52*12</f>
        <v>52200</v>
      </c>
      <c r="H52" s="46">
        <f t="shared" si="1"/>
        <v>330</v>
      </c>
      <c r="I52" s="46">
        <f t="shared" si="2"/>
        <v>59400</v>
      </c>
    </row>
    <row r="53" spans="1:9" x14ac:dyDescent="0.25">
      <c r="A53" s="21" t="s">
        <v>76</v>
      </c>
      <c r="B53" s="41" t="s">
        <v>35</v>
      </c>
      <c r="C53" s="52" t="s">
        <v>77</v>
      </c>
      <c r="D53" s="13">
        <v>15</v>
      </c>
      <c r="E53" s="8">
        <v>15</v>
      </c>
      <c r="F53" s="45">
        <v>290</v>
      </c>
      <c r="G53" s="46">
        <f t="shared" si="3"/>
        <v>52200</v>
      </c>
      <c r="H53" s="46">
        <f t="shared" si="1"/>
        <v>330</v>
      </c>
      <c r="I53" s="46">
        <f t="shared" si="2"/>
        <v>59400</v>
      </c>
    </row>
    <row r="54" spans="1:9" x14ac:dyDescent="0.25">
      <c r="A54" s="11" t="s">
        <v>78</v>
      </c>
      <c r="B54" s="41" t="s">
        <v>35</v>
      </c>
      <c r="C54" s="52" t="s">
        <v>79</v>
      </c>
      <c r="D54" s="13">
        <v>20</v>
      </c>
      <c r="E54" s="8">
        <v>20</v>
      </c>
      <c r="F54" s="45">
        <v>290</v>
      </c>
      <c r="G54" s="46">
        <f t="shared" si="3"/>
        <v>69600</v>
      </c>
      <c r="H54" s="46">
        <f t="shared" si="1"/>
        <v>330</v>
      </c>
      <c r="I54" s="46">
        <f t="shared" si="2"/>
        <v>79200</v>
      </c>
    </row>
    <row r="55" spans="1:9" x14ac:dyDescent="0.25">
      <c r="A55" s="11" t="s">
        <v>80</v>
      </c>
      <c r="B55" s="41" t="s">
        <v>35</v>
      </c>
      <c r="C55" s="52" t="s">
        <v>81</v>
      </c>
      <c r="D55" s="13">
        <v>20</v>
      </c>
      <c r="E55" s="8">
        <v>20</v>
      </c>
      <c r="F55" s="45">
        <v>290</v>
      </c>
      <c r="G55" s="46">
        <f t="shared" si="3"/>
        <v>69600</v>
      </c>
      <c r="H55" s="46">
        <f t="shared" si="1"/>
        <v>330</v>
      </c>
      <c r="I55" s="46">
        <f t="shared" si="2"/>
        <v>79200</v>
      </c>
    </row>
    <row r="56" spans="1:9" x14ac:dyDescent="0.25">
      <c r="A56" s="11" t="s">
        <v>82</v>
      </c>
      <c r="B56" s="41" t="s">
        <v>35</v>
      </c>
      <c r="C56" s="52" t="s">
        <v>83</v>
      </c>
      <c r="D56" s="13">
        <v>10</v>
      </c>
      <c r="E56" s="8">
        <v>10</v>
      </c>
      <c r="F56" s="45">
        <v>290</v>
      </c>
      <c r="G56" s="46">
        <f t="shared" si="3"/>
        <v>34800</v>
      </c>
      <c r="H56" s="46">
        <f t="shared" si="1"/>
        <v>330</v>
      </c>
      <c r="I56" s="46">
        <f t="shared" si="2"/>
        <v>39600</v>
      </c>
    </row>
    <row r="57" spans="1:9" x14ac:dyDescent="0.25">
      <c r="A57" s="33" t="s">
        <v>84</v>
      </c>
      <c r="B57" s="41" t="s">
        <v>35</v>
      </c>
      <c r="C57" s="53" t="s">
        <v>85</v>
      </c>
      <c r="D57" s="34">
        <v>14</v>
      </c>
      <c r="E57" s="24">
        <v>14</v>
      </c>
      <c r="F57" s="45">
        <v>290</v>
      </c>
      <c r="G57" s="46">
        <f t="shared" si="3"/>
        <v>48720</v>
      </c>
      <c r="H57" s="46">
        <f t="shared" si="1"/>
        <v>330</v>
      </c>
      <c r="I57" s="46">
        <f t="shared" si="2"/>
        <v>55440</v>
      </c>
    </row>
    <row r="58" spans="1:9" x14ac:dyDescent="0.25">
      <c r="A58" s="35" t="s">
        <v>86</v>
      </c>
      <c r="B58" s="41" t="s">
        <v>35</v>
      </c>
      <c r="C58" s="53" t="s">
        <v>87</v>
      </c>
      <c r="D58" s="34">
        <v>30</v>
      </c>
      <c r="E58" s="34">
        <v>30</v>
      </c>
      <c r="F58" s="45">
        <v>290</v>
      </c>
      <c r="G58" s="46">
        <f t="shared" si="3"/>
        <v>104400</v>
      </c>
      <c r="H58" s="46">
        <f t="shared" si="1"/>
        <v>330</v>
      </c>
      <c r="I58" s="46">
        <f t="shared" si="2"/>
        <v>118800</v>
      </c>
    </row>
    <row r="59" spans="1:9" x14ac:dyDescent="0.25">
      <c r="A59" s="33" t="s">
        <v>88</v>
      </c>
      <c r="B59" s="41" t="s">
        <v>35</v>
      </c>
      <c r="C59" s="53" t="s">
        <v>89</v>
      </c>
      <c r="D59" s="34">
        <v>13</v>
      </c>
      <c r="E59" s="24">
        <v>13</v>
      </c>
      <c r="F59" s="45">
        <v>290</v>
      </c>
      <c r="G59" s="46">
        <f t="shared" si="3"/>
        <v>45240</v>
      </c>
      <c r="H59" s="46">
        <f t="shared" si="1"/>
        <v>330</v>
      </c>
      <c r="I59" s="46">
        <f t="shared" si="2"/>
        <v>51480</v>
      </c>
    </row>
    <row r="60" spans="1:9" x14ac:dyDescent="0.25">
      <c r="A60" s="21" t="s">
        <v>90</v>
      </c>
      <c r="B60" s="41" t="s">
        <v>35</v>
      </c>
      <c r="C60" s="52" t="s">
        <v>91</v>
      </c>
      <c r="D60" s="34">
        <v>20</v>
      </c>
      <c r="E60" s="24">
        <v>20</v>
      </c>
      <c r="F60" s="45">
        <v>290</v>
      </c>
      <c r="G60" s="46">
        <f t="shared" si="3"/>
        <v>69600</v>
      </c>
      <c r="H60" s="46">
        <f t="shared" si="1"/>
        <v>330</v>
      </c>
      <c r="I60" s="46">
        <f t="shared" si="2"/>
        <v>79200</v>
      </c>
    </row>
    <row r="61" spans="1:9" x14ac:dyDescent="0.25">
      <c r="A61" s="33" t="s">
        <v>92</v>
      </c>
      <c r="B61" s="41" t="s">
        <v>35</v>
      </c>
      <c r="C61" s="53" t="s">
        <v>93</v>
      </c>
      <c r="D61" s="34">
        <v>20</v>
      </c>
      <c r="E61" s="24">
        <v>20</v>
      </c>
      <c r="F61" s="45">
        <v>290</v>
      </c>
      <c r="G61" s="46">
        <f t="shared" si="3"/>
        <v>69600</v>
      </c>
      <c r="H61" s="46">
        <f t="shared" si="1"/>
        <v>330</v>
      </c>
      <c r="I61" s="46">
        <f t="shared" si="2"/>
        <v>79200</v>
      </c>
    </row>
    <row r="62" spans="1:9" x14ac:dyDescent="0.25">
      <c r="A62" s="33" t="s">
        <v>94</v>
      </c>
      <c r="B62" s="41" t="s">
        <v>35</v>
      </c>
      <c r="C62" s="53" t="s">
        <v>95</v>
      </c>
      <c r="D62" s="34">
        <v>20</v>
      </c>
      <c r="E62" s="24">
        <v>20</v>
      </c>
      <c r="F62" s="45">
        <v>290</v>
      </c>
      <c r="G62" s="46">
        <f t="shared" si="3"/>
        <v>69600</v>
      </c>
      <c r="H62" s="46">
        <f t="shared" si="1"/>
        <v>330</v>
      </c>
      <c r="I62" s="46">
        <f t="shared" si="2"/>
        <v>79200</v>
      </c>
    </row>
    <row r="63" spans="1:9" x14ac:dyDescent="0.25">
      <c r="A63" s="33" t="s">
        <v>96</v>
      </c>
      <c r="B63" s="41" t="s">
        <v>35</v>
      </c>
      <c r="C63" s="56" t="s">
        <v>97</v>
      </c>
      <c r="D63" s="34">
        <v>15</v>
      </c>
      <c r="E63" s="24">
        <v>15</v>
      </c>
      <c r="F63" s="45">
        <v>290</v>
      </c>
      <c r="G63" s="46">
        <f t="shared" si="3"/>
        <v>52200</v>
      </c>
      <c r="H63" s="46">
        <f t="shared" si="1"/>
        <v>330</v>
      </c>
      <c r="I63" s="46">
        <f t="shared" si="2"/>
        <v>59400</v>
      </c>
    </row>
    <row r="64" spans="1:9" x14ac:dyDescent="0.25">
      <c r="A64" s="21" t="s">
        <v>98</v>
      </c>
      <c r="B64" s="41" t="s">
        <v>35</v>
      </c>
      <c r="C64" s="53" t="s">
        <v>99</v>
      </c>
      <c r="D64" s="34">
        <v>19</v>
      </c>
      <c r="E64" s="24">
        <v>19</v>
      </c>
      <c r="F64" s="45">
        <v>290</v>
      </c>
      <c r="G64" s="46">
        <f t="shared" si="3"/>
        <v>66120</v>
      </c>
      <c r="H64" s="46">
        <f t="shared" si="1"/>
        <v>330</v>
      </c>
      <c r="I64" s="46">
        <f t="shared" si="2"/>
        <v>75240</v>
      </c>
    </row>
    <row r="65" spans="1:9" x14ac:dyDescent="0.25">
      <c r="A65" s="33" t="s">
        <v>100</v>
      </c>
      <c r="B65" s="41" t="s">
        <v>35</v>
      </c>
      <c r="C65" s="53" t="s">
        <v>101</v>
      </c>
      <c r="D65" s="34">
        <v>14</v>
      </c>
      <c r="E65" s="24">
        <v>20</v>
      </c>
      <c r="F65" s="45">
        <v>290</v>
      </c>
      <c r="G65" s="46">
        <f t="shared" si="3"/>
        <v>48720</v>
      </c>
      <c r="H65" s="46">
        <f t="shared" si="1"/>
        <v>330</v>
      </c>
      <c r="I65" s="46">
        <f t="shared" si="2"/>
        <v>55440</v>
      </c>
    </row>
    <row r="66" spans="1:9" x14ac:dyDescent="0.25">
      <c r="A66" s="16" t="s">
        <v>5</v>
      </c>
      <c r="B66" s="41" t="s">
        <v>102</v>
      </c>
      <c r="C66" s="49" t="s">
        <v>36</v>
      </c>
      <c r="D66" s="26">
        <v>431</v>
      </c>
      <c r="E66" s="8">
        <v>35</v>
      </c>
      <c r="F66" s="45">
        <v>290</v>
      </c>
      <c r="G66" s="46">
        <f>(D66*F66)*12</f>
        <v>1499880</v>
      </c>
      <c r="H66" s="46">
        <f t="shared" si="1"/>
        <v>330</v>
      </c>
      <c r="I66" s="46">
        <f t="shared" si="2"/>
        <v>1706760</v>
      </c>
    </row>
    <row r="67" spans="1:9" x14ac:dyDescent="0.25">
      <c r="A67" s="30"/>
      <c r="B67" s="41" t="s">
        <v>102</v>
      </c>
      <c r="C67" s="49" t="s">
        <v>37</v>
      </c>
      <c r="D67" s="26"/>
      <c r="E67" s="8">
        <v>20</v>
      </c>
      <c r="F67" s="45">
        <v>290</v>
      </c>
      <c r="G67" s="46"/>
      <c r="H67" s="46">
        <f t="shared" si="1"/>
        <v>330</v>
      </c>
      <c r="I67" s="46">
        <f t="shared" si="2"/>
        <v>0</v>
      </c>
    </row>
    <row r="68" spans="1:9" x14ac:dyDescent="0.25">
      <c r="A68" s="30"/>
      <c r="B68" s="41" t="s">
        <v>102</v>
      </c>
      <c r="C68" s="49" t="s">
        <v>42</v>
      </c>
      <c r="D68" s="26"/>
      <c r="E68" s="20">
        <v>57</v>
      </c>
      <c r="F68" s="45">
        <v>290</v>
      </c>
      <c r="G68" s="46"/>
      <c r="H68" s="46">
        <f t="shared" si="1"/>
        <v>330</v>
      </c>
      <c r="I68" s="46">
        <f t="shared" si="2"/>
        <v>0</v>
      </c>
    </row>
    <row r="69" spans="1:9" x14ac:dyDescent="0.25">
      <c r="A69" s="30"/>
      <c r="B69" s="41" t="s">
        <v>102</v>
      </c>
      <c r="C69" s="49" t="s">
        <v>103</v>
      </c>
      <c r="D69" s="26"/>
      <c r="E69" s="20">
        <v>31</v>
      </c>
      <c r="F69" s="45">
        <v>290</v>
      </c>
      <c r="G69" s="46"/>
      <c r="H69" s="46">
        <f t="shared" si="1"/>
        <v>330</v>
      </c>
      <c r="I69" s="46">
        <f t="shared" si="2"/>
        <v>0</v>
      </c>
    </row>
    <row r="70" spans="1:9" x14ac:dyDescent="0.25">
      <c r="A70" s="30"/>
      <c r="B70" s="41" t="s">
        <v>102</v>
      </c>
      <c r="C70" s="49" t="s">
        <v>104</v>
      </c>
      <c r="D70" s="26"/>
      <c r="E70" s="20">
        <v>25</v>
      </c>
      <c r="F70" s="45">
        <v>290</v>
      </c>
      <c r="G70" s="46"/>
      <c r="H70" s="46">
        <f t="shared" si="1"/>
        <v>330</v>
      </c>
      <c r="I70" s="46">
        <f t="shared" si="2"/>
        <v>0</v>
      </c>
    </row>
    <row r="71" spans="1:9" x14ac:dyDescent="0.25">
      <c r="A71" s="30"/>
      <c r="B71" s="41" t="s">
        <v>102</v>
      </c>
      <c r="C71" s="49" t="s">
        <v>38</v>
      </c>
      <c r="D71" s="26"/>
      <c r="E71" s="34">
        <v>43</v>
      </c>
      <c r="F71" s="45">
        <v>290</v>
      </c>
      <c r="G71" s="46"/>
      <c r="H71" s="46">
        <f t="shared" si="1"/>
        <v>330</v>
      </c>
      <c r="I71" s="46">
        <f t="shared" si="2"/>
        <v>0</v>
      </c>
    </row>
    <row r="72" spans="1:9" x14ac:dyDescent="0.25">
      <c r="A72" s="30"/>
      <c r="B72" s="41" t="s">
        <v>102</v>
      </c>
      <c r="C72" s="49" t="s">
        <v>105</v>
      </c>
      <c r="D72" s="26"/>
      <c r="E72" s="20">
        <v>82</v>
      </c>
      <c r="F72" s="45">
        <v>290</v>
      </c>
      <c r="G72" s="46"/>
      <c r="H72" s="46">
        <f t="shared" si="1"/>
        <v>330</v>
      </c>
      <c r="I72" s="46">
        <f t="shared" si="2"/>
        <v>0</v>
      </c>
    </row>
    <row r="73" spans="1:9" x14ac:dyDescent="0.25">
      <c r="A73" s="30"/>
      <c r="B73" s="41" t="s">
        <v>102</v>
      </c>
      <c r="C73" s="49" t="s">
        <v>106</v>
      </c>
      <c r="D73" s="26"/>
      <c r="E73" s="20">
        <v>45</v>
      </c>
      <c r="F73" s="45">
        <v>290</v>
      </c>
      <c r="G73" s="46"/>
      <c r="H73" s="46">
        <f t="shared" si="1"/>
        <v>330</v>
      </c>
      <c r="I73" s="46">
        <f t="shared" si="2"/>
        <v>0</v>
      </c>
    </row>
    <row r="74" spans="1:9" x14ac:dyDescent="0.25">
      <c r="A74" s="30"/>
      <c r="B74" s="41" t="s">
        <v>102</v>
      </c>
      <c r="C74" s="49" t="s">
        <v>107</v>
      </c>
      <c r="D74" s="26"/>
      <c r="E74" s="20">
        <v>10</v>
      </c>
      <c r="F74" s="45">
        <v>290</v>
      </c>
      <c r="G74" s="46"/>
      <c r="H74" s="46">
        <f t="shared" si="1"/>
        <v>330</v>
      </c>
      <c r="I74" s="46">
        <f t="shared" si="2"/>
        <v>0</v>
      </c>
    </row>
    <row r="75" spans="1:9" x14ac:dyDescent="0.25">
      <c r="A75" s="30"/>
      <c r="B75" s="41" t="s">
        <v>102</v>
      </c>
      <c r="C75" s="49" t="s">
        <v>108</v>
      </c>
      <c r="D75" s="26"/>
      <c r="E75" s="20">
        <v>68</v>
      </c>
      <c r="F75" s="45">
        <v>290</v>
      </c>
      <c r="G75" s="46"/>
      <c r="H75" s="46">
        <f t="shared" si="1"/>
        <v>330</v>
      </c>
      <c r="I75" s="46">
        <f t="shared" si="2"/>
        <v>0</v>
      </c>
    </row>
    <row r="76" spans="1:9" ht="25.5" x14ac:dyDescent="0.25">
      <c r="A76" s="30"/>
      <c r="B76" s="41" t="s">
        <v>102</v>
      </c>
      <c r="C76" s="49" t="s">
        <v>39</v>
      </c>
      <c r="D76" s="26"/>
      <c r="E76" s="6">
        <v>19</v>
      </c>
      <c r="F76" s="45">
        <v>290</v>
      </c>
      <c r="G76" s="46"/>
      <c r="H76" s="46">
        <f t="shared" si="1"/>
        <v>330</v>
      </c>
      <c r="I76" s="46">
        <f t="shared" si="2"/>
        <v>0</v>
      </c>
    </row>
    <row r="77" spans="1:9" x14ac:dyDescent="0.25">
      <c r="A77" s="30"/>
      <c r="B77" s="41" t="s">
        <v>102</v>
      </c>
      <c r="C77" s="55" t="s">
        <v>40</v>
      </c>
      <c r="D77" s="26"/>
      <c r="E77" s="34">
        <v>50</v>
      </c>
      <c r="F77" s="45">
        <v>290</v>
      </c>
      <c r="G77" s="46"/>
      <c r="H77" s="46">
        <f t="shared" si="1"/>
        <v>330</v>
      </c>
      <c r="I77" s="46">
        <f t="shared" si="2"/>
        <v>0</v>
      </c>
    </row>
    <row r="78" spans="1:9" ht="25.5" x14ac:dyDescent="0.25">
      <c r="A78" s="17"/>
      <c r="B78" s="41" t="s">
        <v>102</v>
      </c>
      <c r="C78" s="49" t="s">
        <v>109</v>
      </c>
      <c r="D78" s="26"/>
      <c r="E78" s="34">
        <v>65</v>
      </c>
      <c r="F78" s="45">
        <v>290</v>
      </c>
      <c r="G78" s="46"/>
      <c r="H78" s="46">
        <f t="shared" si="1"/>
        <v>330</v>
      </c>
      <c r="I78" s="46">
        <f t="shared" si="2"/>
        <v>0</v>
      </c>
    </row>
    <row r="79" spans="1:9" x14ac:dyDescent="0.25">
      <c r="A79" s="5" t="s">
        <v>44</v>
      </c>
      <c r="B79" s="41" t="s">
        <v>102</v>
      </c>
      <c r="C79" s="49" t="s">
        <v>45</v>
      </c>
      <c r="D79" s="26">
        <v>38</v>
      </c>
      <c r="E79" s="8">
        <v>10</v>
      </c>
      <c r="F79" s="45">
        <v>290</v>
      </c>
      <c r="G79" s="46">
        <f>(D79*F79)*12</f>
        <v>132240</v>
      </c>
      <c r="H79" s="46">
        <f t="shared" si="1"/>
        <v>330</v>
      </c>
      <c r="I79" s="46">
        <f t="shared" si="2"/>
        <v>150480</v>
      </c>
    </row>
    <row r="80" spans="1:9" x14ac:dyDescent="0.25">
      <c r="A80" s="12"/>
      <c r="B80" s="41" t="s">
        <v>102</v>
      </c>
      <c r="C80" s="49" t="s">
        <v>110</v>
      </c>
      <c r="D80" s="26"/>
      <c r="E80" s="8">
        <v>38</v>
      </c>
      <c r="F80" s="45">
        <v>290</v>
      </c>
      <c r="G80" s="46"/>
      <c r="H80" s="46">
        <f t="shared" si="1"/>
        <v>330</v>
      </c>
      <c r="I80" s="46">
        <f t="shared" si="2"/>
        <v>0</v>
      </c>
    </row>
    <row r="81" spans="1:9" x14ac:dyDescent="0.25">
      <c r="A81" s="36" t="s">
        <v>23</v>
      </c>
      <c r="B81" s="41" t="s">
        <v>102</v>
      </c>
      <c r="C81" s="49" t="s">
        <v>111</v>
      </c>
      <c r="D81" s="26">
        <v>70</v>
      </c>
      <c r="E81" s="8">
        <v>38</v>
      </c>
      <c r="F81" s="45">
        <v>290</v>
      </c>
      <c r="G81" s="46">
        <f>(D81*F81)*12</f>
        <v>243600</v>
      </c>
      <c r="H81" s="46">
        <f t="shared" si="1"/>
        <v>330</v>
      </c>
      <c r="I81" s="46">
        <f t="shared" si="2"/>
        <v>277200</v>
      </c>
    </row>
    <row r="82" spans="1:9" x14ac:dyDescent="0.25">
      <c r="A82" s="37"/>
      <c r="B82" s="41" t="s">
        <v>102</v>
      </c>
      <c r="C82" s="52" t="s">
        <v>112</v>
      </c>
      <c r="D82" s="26"/>
      <c r="E82" s="8">
        <v>30</v>
      </c>
      <c r="F82" s="45">
        <v>290</v>
      </c>
      <c r="G82" s="46"/>
      <c r="H82" s="46">
        <f t="shared" si="1"/>
        <v>330</v>
      </c>
      <c r="I82" s="46">
        <f t="shared" si="2"/>
        <v>0</v>
      </c>
    </row>
    <row r="83" spans="1:9" x14ac:dyDescent="0.25">
      <c r="A83" s="38"/>
      <c r="B83" s="41" t="s">
        <v>102</v>
      </c>
      <c r="C83" s="52" t="s">
        <v>113</v>
      </c>
      <c r="D83" s="26"/>
      <c r="E83" s="8">
        <v>15</v>
      </c>
      <c r="F83" s="45">
        <v>290</v>
      </c>
      <c r="G83" s="46"/>
      <c r="H83" s="46">
        <f t="shared" si="1"/>
        <v>330</v>
      </c>
      <c r="I83" s="46">
        <f t="shared" si="2"/>
        <v>0</v>
      </c>
    </row>
    <row r="84" spans="1:9" x14ac:dyDescent="0.25">
      <c r="A84" s="11" t="s">
        <v>84</v>
      </c>
      <c r="B84" s="41" t="s">
        <v>102</v>
      </c>
      <c r="C84" s="49" t="s">
        <v>85</v>
      </c>
      <c r="D84" s="13">
        <v>33</v>
      </c>
      <c r="E84" s="8">
        <v>33</v>
      </c>
      <c r="F84" s="45">
        <v>290</v>
      </c>
      <c r="G84" s="46">
        <f>D84*F84*12</f>
        <v>114840</v>
      </c>
      <c r="H84" s="46">
        <f t="shared" si="1"/>
        <v>330</v>
      </c>
      <c r="I84" s="46">
        <f t="shared" si="2"/>
        <v>130680</v>
      </c>
    </row>
    <row r="85" spans="1:9" x14ac:dyDescent="0.25">
      <c r="A85" s="11" t="s">
        <v>16</v>
      </c>
      <c r="B85" s="41" t="s">
        <v>102</v>
      </c>
      <c r="C85" s="49" t="s">
        <v>71</v>
      </c>
      <c r="D85" s="13">
        <v>44</v>
      </c>
      <c r="E85" s="8">
        <v>44</v>
      </c>
      <c r="F85" s="45">
        <v>290</v>
      </c>
      <c r="G85" s="46">
        <f t="shared" ref="G85:G86" si="4">D85*F85*12</f>
        <v>153120</v>
      </c>
      <c r="H85" s="46">
        <f t="shared" si="1"/>
        <v>330</v>
      </c>
      <c r="I85" s="46">
        <f t="shared" si="2"/>
        <v>174240</v>
      </c>
    </row>
    <row r="86" spans="1:9" x14ac:dyDescent="0.25">
      <c r="A86" s="7" t="s">
        <v>18</v>
      </c>
      <c r="B86" s="41" t="s">
        <v>102</v>
      </c>
      <c r="C86" s="52" t="s">
        <v>114</v>
      </c>
      <c r="D86" s="13">
        <v>15</v>
      </c>
      <c r="E86" s="8">
        <v>15</v>
      </c>
      <c r="F86" s="45">
        <v>290</v>
      </c>
      <c r="G86" s="46">
        <f t="shared" si="4"/>
        <v>52200</v>
      </c>
      <c r="H86" s="46">
        <f t="shared" ref="H86:H91" si="5">22*15</f>
        <v>330</v>
      </c>
      <c r="I86" s="46">
        <f t="shared" si="2"/>
        <v>59400</v>
      </c>
    </row>
    <row r="87" spans="1:9" x14ac:dyDescent="0.25">
      <c r="A87" s="39" t="s">
        <v>65</v>
      </c>
      <c r="B87" s="41" t="s">
        <v>102</v>
      </c>
      <c r="C87" s="53" t="s">
        <v>68</v>
      </c>
      <c r="D87" s="26">
        <v>28</v>
      </c>
      <c r="E87" s="8">
        <v>20</v>
      </c>
      <c r="F87" s="45">
        <v>290</v>
      </c>
      <c r="G87" s="46">
        <f>(D87*F87)*12</f>
        <v>97440</v>
      </c>
      <c r="H87" s="46">
        <f t="shared" si="5"/>
        <v>330</v>
      </c>
      <c r="I87" s="46">
        <f t="shared" si="2"/>
        <v>110880</v>
      </c>
    </row>
    <row r="88" spans="1:9" x14ac:dyDescent="0.25">
      <c r="A88" s="39"/>
      <c r="B88" s="41" t="s">
        <v>102</v>
      </c>
      <c r="C88" s="49" t="s">
        <v>66</v>
      </c>
      <c r="D88" s="26"/>
      <c r="E88" s="8">
        <v>20</v>
      </c>
      <c r="F88" s="45">
        <v>290</v>
      </c>
      <c r="G88" s="46"/>
      <c r="H88" s="46">
        <f t="shared" si="5"/>
        <v>330</v>
      </c>
      <c r="I88" s="46">
        <f t="shared" si="2"/>
        <v>0</v>
      </c>
    </row>
    <row r="89" spans="1:9" ht="15.75" x14ac:dyDescent="0.3">
      <c r="A89" s="11" t="s">
        <v>30</v>
      </c>
      <c r="B89" s="41" t="s">
        <v>102</v>
      </c>
      <c r="C89" s="57" t="s">
        <v>115</v>
      </c>
      <c r="D89" s="13">
        <v>30</v>
      </c>
      <c r="E89" s="8">
        <v>27</v>
      </c>
      <c r="F89" s="45">
        <v>290</v>
      </c>
      <c r="G89" s="46">
        <f>D89*F89*12</f>
        <v>104400</v>
      </c>
      <c r="H89" s="46">
        <f t="shared" si="5"/>
        <v>330</v>
      </c>
      <c r="I89" s="46">
        <f t="shared" si="2"/>
        <v>118800</v>
      </c>
    </row>
    <row r="90" spans="1:9" x14ac:dyDescent="0.25">
      <c r="A90" s="11" t="s">
        <v>86</v>
      </c>
      <c r="B90" s="41" t="s">
        <v>102</v>
      </c>
      <c r="C90" s="53" t="s">
        <v>87</v>
      </c>
      <c r="D90" s="13">
        <v>10</v>
      </c>
      <c r="E90" s="8">
        <v>10</v>
      </c>
      <c r="F90" s="45">
        <v>290</v>
      </c>
      <c r="G90" s="46">
        <f t="shared" ref="G90:G91" si="6">D90*F90*12</f>
        <v>34800</v>
      </c>
      <c r="H90" s="46">
        <f t="shared" si="5"/>
        <v>330</v>
      </c>
      <c r="I90" s="46">
        <f t="shared" si="2"/>
        <v>39600</v>
      </c>
    </row>
    <row r="91" spans="1:9" x14ac:dyDescent="0.25">
      <c r="A91" s="11" t="s">
        <v>116</v>
      </c>
      <c r="B91" s="41" t="s">
        <v>102</v>
      </c>
      <c r="C91" s="53" t="s">
        <v>117</v>
      </c>
      <c r="D91" s="13">
        <v>14</v>
      </c>
      <c r="E91" s="8">
        <v>14</v>
      </c>
      <c r="F91" s="45">
        <v>290</v>
      </c>
      <c r="G91" s="46">
        <f t="shared" si="6"/>
        <v>48720</v>
      </c>
      <c r="H91" s="46">
        <f t="shared" si="5"/>
        <v>330</v>
      </c>
      <c r="I91" s="46">
        <f t="shared" si="2"/>
        <v>55440</v>
      </c>
    </row>
    <row r="92" spans="1:9" ht="17.25" customHeight="1" x14ac:dyDescent="0.25">
      <c r="A92" s="28"/>
      <c r="B92" s="9"/>
      <c r="C92" s="50" t="s">
        <v>119</v>
      </c>
      <c r="D92" s="13">
        <f>SUM(D2:D91)</f>
        <v>2305</v>
      </c>
      <c r="E92" s="13">
        <f>SUM(E2:E91)</f>
        <v>2457</v>
      </c>
      <c r="F92" s="45"/>
      <c r="G92" s="46">
        <f>SUM(G2:G91)</f>
        <v>6909450</v>
      </c>
      <c r="H92" s="46"/>
      <c r="I92" s="46">
        <f t="shared" ref="H92:I92" si="7">SUM(I2:I91)</f>
        <v>8052368</v>
      </c>
    </row>
    <row r="93" spans="1:9" x14ac:dyDescent="0.25">
      <c r="A93" s="28"/>
      <c r="B93" s="9"/>
      <c r="C93" s="28"/>
      <c r="D93" s="13"/>
      <c r="E93" s="8"/>
      <c r="F93" s="45" t="s">
        <v>120</v>
      </c>
      <c r="G93" s="58">
        <f>(G92*85)/100</f>
        <v>5873032.5</v>
      </c>
      <c r="H93" s="58" t="s">
        <v>124</v>
      </c>
      <c r="I93" s="58">
        <f>(I92*75)/100</f>
        <v>6039276</v>
      </c>
    </row>
  </sheetData>
  <mergeCells count="30">
    <mergeCell ref="A79:A80"/>
    <mergeCell ref="D79:D80"/>
    <mergeCell ref="A81:A83"/>
    <mergeCell ref="D81:D83"/>
    <mergeCell ref="A87:A88"/>
    <mergeCell ref="D87:D88"/>
    <mergeCell ref="A45:A47"/>
    <mergeCell ref="D45:D47"/>
    <mergeCell ref="A49:A50"/>
    <mergeCell ref="D49:D50"/>
    <mergeCell ref="A66:A78"/>
    <mergeCell ref="D66:D78"/>
    <mergeCell ref="A36:A37"/>
    <mergeCell ref="D36:D37"/>
    <mergeCell ref="A39:A40"/>
    <mergeCell ref="D39:D40"/>
    <mergeCell ref="A43:A44"/>
    <mergeCell ref="D43:D44"/>
    <mergeCell ref="A21:A29"/>
    <mergeCell ref="D21:D29"/>
    <mergeCell ref="A30:A31"/>
    <mergeCell ref="D30:D31"/>
    <mergeCell ref="A33:A34"/>
    <mergeCell ref="D33:D34"/>
    <mergeCell ref="A2:A6"/>
    <mergeCell ref="D2:D6"/>
    <mergeCell ref="A9:A10"/>
    <mergeCell ref="D9:D10"/>
    <mergeCell ref="A11:A12"/>
    <mergeCell ref="D11:D12"/>
  </mergeCells>
  <dataValidations count="1">
    <dataValidation type="list" allowBlank="1" showInputMessage="1" showErrorMessage="1" sqref="E70">
      <formula1>"0,1"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abSelected="1" workbookViewId="0">
      <selection activeCell="I14" sqref="I14"/>
    </sheetView>
  </sheetViews>
  <sheetFormatPr defaultRowHeight="15" x14ac:dyDescent="0.25"/>
  <cols>
    <col min="1" max="1" width="32.5703125" customWidth="1"/>
    <col min="2" max="2" width="17.140625" customWidth="1"/>
    <col min="3" max="3" width="19.28515625" customWidth="1"/>
    <col min="4" max="5" width="16.85546875" customWidth="1"/>
    <col min="6" max="6" width="17.42578125" customWidth="1"/>
    <col min="7" max="7" width="16" hidden="1" customWidth="1"/>
    <col min="8" max="8" width="11" customWidth="1"/>
    <col min="9" max="9" width="17.28515625" customWidth="1"/>
    <col min="10" max="11" width="24" customWidth="1"/>
    <col min="12" max="12" width="24.28515625" customWidth="1"/>
  </cols>
  <sheetData>
    <row r="2" spans="1:12" s="71" customFormat="1" ht="38.25" x14ac:dyDescent="0.2">
      <c r="A2" s="67" t="s">
        <v>125</v>
      </c>
      <c r="B2" s="68" t="s">
        <v>3</v>
      </c>
      <c r="C2" s="68" t="s">
        <v>129</v>
      </c>
      <c r="D2" s="68" t="s">
        <v>126</v>
      </c>
      <c r="E2" s="68" t="s">
        <v>127</v>
      </c>
      <c r="F2" s="69" t="s">
        <v>3</v>
      </c>
      <c r="G2" s="69" t="s">
        <v>129</v>
      </c>
      <c r="H2" s="69" t="s">
        <v>126</v>
      </c>
      <c r="I2" s="69" t="s">
        <v>131</v>
      </c>
      <c r="J2" s="70" t="s">
        <v>136</v>
      </c>
      <c r="K2" s="70" t="s">
        <v>138</v>
      </c>
      <c r="L2" s="70" t="s">
        <v>137</v>
      </c>
    </row>
    <row r="3" spans="1:12" ht="25.5" x14ac:dyDescent="0.25">
      <c r="A3" s="7" t="s">
        <v>6</v>
      </c>
      <c r="B3" s="61">
        <v>619</v>
      </c>
      <c r="C3" s="61">
        <v>564</v>
      </c>
      <c r="D3" s="61">
        <v>6</v>
      </c>
      <c r="E3" s="61">
        <f>(B3*D3)*245</f>
        <v>909930</v>
      </c>
      <c r="F3" s="63">
        <v>619</v>
      </c>
      <c r="G3" s="63">
        <v>564</v>
      </c>
      <c r="H3" s="63">
        <v>8</v>
      </c>
      <c r="I3" s="63">
        <f>(F3*H3)*250</f>
        <v>1238000</v>
      </c>
    </row>
    <row r="4" spans="1:12" ht="38.25" x14ac:dyDescent="0.25">
      <c r="A4" s="7" t="s">
        <v>32</v>
      </c>
      <c r="B4" s="61">
        <v>58</v>
      </c>
      <c r="C4" s="61">
        <v>46</v>
      </c>
      <c r="D4" s="61">
        <v>480</v>
      </c>
      <c r="E4" s="61">
        <f>B4*D4*12</f>
        <v>334080</v>
      </c>
      <c r="F4" s="63">
        <v>58</v>
      </c>
      <c r="G4" s="63">
        <v>46</v>
      </c>
      <c r="H4" s="63">
        <f>21*24</f>
        <v>504</v>
      </c>
      <c r="I4" s="63">
        <f>F4*H4*12</f>
        <v>350784</v>
      </c>
    </row>
    <row r="5" spans="1:12" x14ac:dyDescent="0.25">
      <c r="A5" s="7" t="s">
        <v>128</v>
      </c>
      <c r="B5" s="61">
        <v>1628</v>
      </c>
      <c r="C5" s="61">
        <v>1847</v>
      </c>
      <c r="D5" s="61">
        <v>290</v>
      </c>
      <c r="E5" s="61">
        <f>B5*D5*12</f>
        <v>5665440</v>
      </c>
      <c r="F5" s="63">
        <f>B5+B11+B12+B13+B14</f>
        <v>1689</v>
      </c>
      <c r="G5" s="63">
        <v>1847</v>
      </c>
      <c r="H5" s="63">
        <f>21*15</f>
        <v>315</v>
      </c>
      <c r="I5" s="63">
        <f>F5*H5*12</f>
        <v>6384420</v>
      </c>
    </row>
    <row r="6" spans="1:12" ht="15.75" x14ac:dyDescent="0.25">
      <c r="A6" s="60" t="s">
        <v>130</v>
      </c>
      <c r="B6" s="61">
        <f>SUM(B3:B5)</f>
        <v>2305</v>
      </c>
      <c r="C6" s="61">
        <f>SUM(C3:C5)</f>
        <v>2457</v>
      </c>
      <c r="D6" s="61"/>
      <c r="E6" s="62">
        <f t="shared" ref="E6" si="0">SUM(E3:E5)</f>
        <v>6909450</v>
      </c>
      <c r="F6" s="63">
        <f>SUM(F3:F5)</f>
        <v>2366</v>
      </c>
      <c r="G6" s="63">
        <f>SUM(G3:G5)</f>
        <v>2457</v>
      </c>
      <c r="H6" s="63"/>
      <c r="I6" s="64">
        <f t="shared" ref="I6" si="1">SUM(I3:I5)</f>
        <v>7973204</v>
      </c>
      <c r="J6" s="65">
        <f>(I6*75)/100</f>
        <v>5979903</v>
      </c>
      <c r="K6" s="65">
        <f>(I6*80)/100</f>
        <v>6378563.2000000002</v>
      </c>
      <c r="L6" s="65">
        <f>(I6*85)/100</f>
        <v>6777223.4000000004</v>
      </c>
    </row>
    <row r="10" spans="1:12" x14ac:dyDescent="0.25">
      <c r="A10" s="59" t="s">
        <v>132</v>
      </c>
    </row>
    <row r="11" spans="1:12" x14ac:dyDescent="0.25">
      <c r="A11" t="s">
        <v>133</v>
      </c>
      <c r="B11">
        <v>16</v>
      </c>
    </row>
    <row r="12" spans="1:12" x14ac:dyDescent="0.25">
      <c r="A12" t="s">
        <v>139</v>
      </c>
      <c r="B12">
        <v>20</v>
      </c>
    </row>
    <row r="13" spans="1:12" x14ac:dyDescent="0.25">
      <c r="A13" t="s">
        <v>134</v>
      </c>
      <c r="B13">
        <v>10</v>
      </c>
    </row>
    <row r="14" spans="1:12" x14ac:dyDescent="0.25">
      <c r="A14" t="s">
        <v>135</v>
      </c>
      <c r="B14">
        <v>15</v>
      </c>
    </row>
    <row r="17" spans="1:5" ht="45.75" customHeight="1" x14ac:dyDescent="0.25">
      <c r="A17" s="66" t="s">
        <v>140</v>
      </c>
      <c r="B17" s="66"/>
      <c r="C17" s="66"/>
      <c r="D17" s="66"/>
      <c r="E17" s="66"/>
    </row>
  </sheetData>
  <mergeCells count="1"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2019-10-31T14:11:08Z</dcterms:modified>
</cp:coreProperties>
</file>